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1. SZKOŁA\01. LICEUM\01. DYDAKTYKA\00.1. AUTOMATY\obwody elektryczne\"/>
    </mc:Choice>
  </mc:AlternateContent>
  <xr:revisionPtr revIDLastSave="0" documentId="13_ncr:1_{9231956F-2304-485D-B9A5-AB31C6C79EDB}" xr6:coauthVersionLast="47" xr6:coauthVersionMax="47" xr10:uidLastSave="{00000000-0000-0000-0000-000000000000}"/>
  <bookViews>
    <workbookView xWindow="3360" yWindow="720" windowWidth="19080" windowHeight="6000" firstSheet="1" activeTab="4" xr2:uid="{B97B8678-F7EF-4D56-BF21-E775C824371F}"/>
  </bookViews>
  <sheets>
    <sheet name="2 szeregowo" sheetId="5" r:id="rId1"/>
    <sheet name="3 szeregowo" sheetId="1" r:id="rId2"/>
    <sheet name="2 równolegle" sheetId="6" r:id="rId3"/>
    <sheet name="3 równolegle" sheetId="2" r:id="rId4"/>
    <sheet name="2 sz + 1 r" sheetId="3" r:id="rId5"/>
    <sheet name="2 r + 1 sz" sheetId="4" r:id="rId6"/>
    <sheet name="5 żarówek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3" i="8" l="1"/>
  <c r="K12" i="8"/>
  <c r="K5" i="8"/>
  <c r="K4" i="8"/>
  <c r="K6" i="8"/>
  <c r="K8" i="8" s="1"/>
  <c r="S14" i="8" s="1"/>
  <c r="W14" i="8" s="1"/>
  <c r="J4" i="6"/>
  <c r="J6" i="6" s="1"/>
  <c r="K4" i="5"/>
  <c r="K6" i="5" s="1"/>
  <c r="K4" i="4"/>
  <c r="K6" i="4" s="1"/>
  <c r="O10" i="4" s="1"/>
  <c r="K4" i="3"/>
  <c r="K6" i="3" s="1"/>
  <c r="K4" i="2"/>
  <c r="K6" i="2" s="1"/>
  <c r="K11" i="2" s="1"/>
  <c r="O11" i="2" s="1"/>
  <c r="J4" i="1"/>
  <c r="J6" i="1" s="1"/>
  <c r="O8" i="8" l="1"/>
  <c r="O9" i="8" s="1"/>
  <c r="O12" i="8"/>
  <c r="O10" i="8"/>
  <c r="K14" i="8"/>
  <c r="S13" i="8" s="1"/>
  <c r="W13" i="8" s="1"/>
  <c r="O5" i="2"/>
  <c r="J10" i="6"/>
  <c r="N10" i="6" s="1"/>
  <c r="N5" i="6"/>
  <c r="N4" i="6" s="1"/>
  <c r="K11" i="5"/>
  <c r="O6" i="5" s="1"/>
  <c r="K8" i="5"/>
  <c r="O4" i="5" s="1"/>
  <c r="K10" i="5"/>
  <c r="K9" i="5"/>
  <c r="O5" i="5" s="1"/>
  <c r="S8" i="4"/>
  <c r="S15" i="4" s="1"/>
  <c r="K8" i="4"/>
  <c r="O8" i="4"/>
  <c r="S4" i="4" s="1"/>
  <c r="O9" i="3"/>
  <c r="O8" i="3" s="1"/>
  <c r="K10" i="3"/>
  <c r="S7" i="3" s="1"/>
  <c r="S13" i="3" s="1"/>
  <c r="K11" i="4"/>
  <c r="O4" i="2"/>
  <c r="J11" i="1"/>
  <c r="N7" i="1" s="1"/>
  <c r="J10" i="1"/>
  <c r="N6" i="1" s="1"/>
  <c r="J9" i="1"/>
  <c r="N5" i="1" s="1"/>
  <c r="J8" i="1"/>
  <c r="N4" i="1" s="1"/>
  <c r="K10" i="8" l="1"/>
  <c r="S9" i="8" s="1"/>
  <c r="O11" i="8"/>
  <c r="K11" i="8"/>
  <c r="S10" i="8" s="1"/>
  <c r="K8" i="2"/>
  <c r="K10" i="2"/>
  <c r="K9" i="2"/>
  <c r="N9" i="6"/>
  <c r="N8" i="6"/>
  <c r="J9" i="6"/>
  <c r="J8" i="6"/>
  <c r="K8" i="3"/>
  <c r="K12" i="3" s="1"/>
  <c r="S4" i="3" s="1"/>
  <c r="S10" i="3" s="1"/>
  <c r="S6" i="3"/>
  <c r="S12" i="3" s="1"/>
  <c r="S7" i="4"/>
  <c r="S14" i="4" s="1"/>
  <c r="O9" i="4"/>
  <c r="K9" i="3"/>
  <c r="S11" i="4"/>
  <c r="O9" i="2"/>
  <c r="O8" i="2"/>
  <c r="O10" i="2"/>
  <c r="S8" i="8" l="1"/>
  <c r="W8" i="8" s="1"/>
  <c r="S12" i="8"/>
  <c r="W12" i="8" s="1"/>
  <c r="W10" i="8"/>
  <c r="S11" i="8"/>
  <c r="W11" i="8" s="1"/>
  <c r="W9" i="8"/>
  <c r="K13" i="3"/>
  <c r="S5" i="3" s="1"/>
  <c r="S11" i="3" s="1"/>
  <c r="K10" i="4"/>
  <c r="K9" i="4"/>
  <c r="S6" i="4"/>
  <c r="S13" i="4" s="1"/>
  <c r="S5" i="4"/>
  <c r="S12" i="4" s="1"/>
</calcChain>
</file>

<file path=xl/sharedStrings.xml><?xml version="1.0" encoding="utf-8"?>
<sst xmlns="http://schemas.openxmlformats.org/spreadsheetml/2006/main" count="288" uniqueCount="51">
  <si>
    <t xml:space="preserve">I = </t>
  </si>
  <si>
    <t xml:space="preserve">r = </t>
  </si>
  <si>
    <t>W</t>
  </si>
  <si>
    <t>V</t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</si>
  <si>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1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</si>
  <si>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</si>
  <si>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</si>
  <si>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rPr>
        <sz val="16"/>
        <color theme="1"/>
        <rFont val="Symbol"/>
        <family val="1"/>
        <charset val="2"/>
      </rPr>
      <t>e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</si>
  <si>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c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</si>
  <si>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1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</si>
  <si>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</si>
  <si>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</si>
  <si>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r</t>
    </r>
    <r>
      <rPr>
        <sz val="16"/>
        <color theme="1"/>
        <rFont val="Calibri"/>
        <family val="2"/>
        <charset val="238"/>
        <scheme val="minor"/>
      </rPr>
      <t xml:space="preserve"> =</t>
    </r>
  </si>
  <si>
    <t>A</t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</si>
  <si>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1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</si>
  <si>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</si>
  <si>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</si>
  <si>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r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</si>
  <si>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1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</si>
  <si>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</si>
  <si>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</si>
  <si>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r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</si>
  <si>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1,2,3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</si>
  <si>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1,2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</si>
  <si>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1,2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</si>
  <si>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1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</si>
  <si>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</si>
  <si>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</si>
  <si>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r</t>
    </r>
    <r>
      <rPr>
        <sz val="16"/>
        <color theme="1"/>
        <rFont val="Calibri"/>
        <family val="2"/>
        <charset val="238"/>
        <scheme val="minor"/>
      </rPr>
      <t xml:space="preserve"> =</t>
    </r>
  </si>
  <si>
    <t>t =</t>
  </si>
  <si>
    <t>s</t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</si>
  <si>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2,3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</si>
  <si>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c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</si>
  <si>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c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</si>
  <si>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0" tint="-0.249977111117893"/>
        <rFont val="Calibri"/>
        <family val="2"/>
        <charset val="238"/>
        <scheme val="minor"/>
      </rPr>
      <t>3</t>
    </r>
    <r>
      <rPr>
        <sz val="16"/>
        <color theme="0" tint="-0.249977111117893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</si>
  <si>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2/x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</si>
  <si>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1/x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</si>
  <si>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4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</si>
  <si>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5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</si>
  <si>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4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</si>
  <si>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U</t>
    </r>
    <r>
      <rPr>
        <vertAlign val="subscript"/>
        <sz val="16"/>
        <color theme="1"/>
        <rFont val="Calibri"/>
        <family val="2"/>
        <charset val="238"/>
        <scheme val="minor"/>
      </rPr>
      <t>5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</si>
  <si>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123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</si>
  <si>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R</t>
    </r>
    <r>
      <rPr>
        <vertAlign val="subscript"/>
        <sz val="16"/>
        <color theme="1"/>
        <rFont val="Calibri"/>
        <family val="2"/>
        <charset val="238"/>
        <scheme val="minor"/>
      </rPr>
      <t>45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</si>
  <si>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12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</si>
  <si>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4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</si>
  <si>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I</t>
    </r>
    <r>
      <rPr>
        <vertAlign val="subscript"/>
        <sz val="16"/>
        <color theme="1"/>
        <rFont val="Calibri"/>
        <family val="2"/>
        <charset val="238"/>
        <scheme val="minor"/>
      </rPr>
      <t>5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</si>
  <si>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4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</si>
  <si>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P</t>
    </r>
    <r>
      <rPr>
        <vertAlign val="subscript"/>
        <sz val="16"/>
        <color theme="1"/>
        <rFont val="Calibri"/>
        <family val="2"/>
        <charset val="238"/>
        <scheme val="minor"/>
      </rPr>
      <t>5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</si>
  <si>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4</t>
    </r>
    <r>
      <rPr>
        <sz val="16"/>
        <color theme="1"/>
        <rFont val="Calibri"/>
        <family val="2"/>
        <charset val="238"/>
        <scheme val="minor"/>
      </rPr>
      <t xml:space="preserve"> =</t>
    </r>
  </si>
  <si>
    <r>
      <t>W</t>
    </r>
    <r>
      <rPr>
        <vertAlign val="subscript"/>
        <sz val="16"/>
        <color theme="1"/>
        <rFont val="Calibri"/>
        <family val="2"/>
        <charset val="238"/>
        <scheme val="minor"/>
      </rPr>
      <t>5</t>
    </r>
    <r>
      <rPr>
        <sz val="16"/>
        <color theme="1"/>
        <rFont val="Calibri"/>
        <family val="2"/>
        <charset val="238"/>
        <scheme val="minor"/>
      </rPr>
      <t xml:space="preserve"> =</t>
    </r>
  </si>
  <si>
    <t>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</si>
</sst>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vertAlign val="subscript"/>
      <sz val="16"/>
      <color theme="1"/>
      <name val="Calibri"/>
      <family val="2"/>
      <charset val="238"/>
      <scheme val="minor"/>
    </font>
    <font>
      <sz val="16"/>
      <color theme="1"/>
      <name val="Symbol"/>
      <family val="1"/>
      <charset val="2"/>
    </font>
    <font>
      <sz val="16"/>
      <color theme="1"/>
      <name val="Calibri"/>
      <family val="1"/>
      <charset val="2"/>
      <scheme val="minor"/>
    </font>
    <font>
      <sz val="16"/>
      <color theme="0" tint="-0.249977111117893"/>
      <name val="Calibri"/>
      <family val="2"/>
      <charset val="238"/>
      <scheme val="minor"/>
    </font>
    <font>
      <vertAlign val="subscript"/>
      <sz val="16"/>
      <color theme="0" tint="-0.249977111117893"/>
      <name val="Calibri"/>
      <family val="2"/>
      <charset val="238"/>
      <scheme val="minor"/>
    </font>
    <font>
      <sz val="16"/>
      <color theme="0" tint="-0.249977111117893"/>
      <name val="Symbol"/>
      <family val="1"/>
      <charset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2" fontId="1" fillId="0" borderId="0" xfId="0" applyNumberFormat="1" applyFont="1"/>
    <xf numFmtId="0" fontId="1" fillId="0" borderId="0" xfId="0" applyFont="1" applyFill="1"/>
    <xf numFmtId="2" fontId="1" fillId="0" borderId="0" xfId="0" applyNumberFormat="1" applyFont="1" applyFill="1"/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4" fillId="2" borderId="0" xfId="0" applyFont="1" applyFill="1"/>
    <xf numFmtId="0" fontId="5" fillId="2" borderId="0" xfId="0" applyFont="1" applyFill="1" applyAlignment="1">
      <alignment horizontal="right"/>
    </xf>
    <xf numFmtId="0" fontId="2" fillId="2" borderId="0" xfId="0" applyFont="1" applyFill="1"/>
    <xf numFmtId="0" fontId="0" fillId="3" borderId="0" xfId="0" applyFill="1"/>
    <xf numFmtId="0" fontId="2" fillId="3" borderId="0" xfId="0" applyFont="1" applyFill="1"/>
    <xf numFmtId="2" fontId="1" fillId="3" borderId="0" xfId="0" applyNumberFormat="1" applyFont="1" applyFill="1"/>
    <xf numFmtId="0" fontId="4" fillId="3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2" fillId="3" borderId="0" xfId="0" applyFont="1" applyFill="1" applyAlignment="1">
      <alignment horizontal="right"/>
    </xf>
    <xf numFmtId="0" fontId="0" fillId="0" borderId="0" xfId="0" applyFont="1" applyAlignment="1">
      <alignment horizontal="center"/>
    </xf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8" fillId="2" borderId="0" xfId="0" applyFont="1" applyFill="1"/>
    <xf numFmtId="0" fontId="1" fillId="0" borderId="0" xfId="0" applyFont="1" applyFill="1" applyAlignment="1">
      <alignment horizontal="right"/>
    </xf>
    <xf numFmtId="2" fontId="1" fillId="2" borderId="0" xfId="0" applyNumberFormat="1" applyFont="1" applyFill="1"/>
    <xf numFmtId="0" fontId="1" fillId="2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228920</xdr:colOff>
      <xdr:row>0</xdr:row>
      <xdr:rowOff>0</xdr:rowOff>
    </xdr:from>
    <xdr:to>
      <xdr:col>7</xdr:col>
      <xdr:colOff>490057</xdr:colOff>
      <xdr:row>14</xdr:row>
      <xdr:rowOff>139147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A30330F-E3BB-45ED-839D-BA73C0FF6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520" y="0"/>
          <a:ext cx="3494667" cy="36244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563880</xdr:colOff>
      <xdr:row>1</xdr:row>
      <xdr:rowOff>114300</xdr:rowOff>
    </xdr:from>
    <xdr:to>
      <xdr:col>7</xdr:col>
      <xdr:colOff>304800</xdr:colOff>
      <xdr:row>12</xdr:row>
      <xdr:rowOff>21972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3C298CC-885F-466E-988B-90739D932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3480" y="297180"/>
          <a:ext cx="3078480" cy="30928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404192</xdr:colOff>
      <xdr:row>1</xdr:row>
      <xdr:rowOff>33130</xdr:rowOff>
    </xdr:from>
    <xdr:to>
      <xdr:col>7</xdr:col>
      <xdr:colOff>253067</xdr:colOff>
      <xdr:row>13</xdr:row>
      <xdr:rowOff>26504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637AC62F-0F31-422F-83BE-D725C48D7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3792" y="265043"/>
          <a:ext cx="3115536" cy="32401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365760</xdr:colOff>
      <xdr:row>0</xdr:row>
      <xdr:rowOff>0</xdr:rowOff>
    </xdr:from>
    <xdr:to>
      <xdr:col>7</xdr:col>
      <xdr:colOff>532203</xdr:colOff>
      <xdr:row>14</xdr:row>
      <xdr:rowOff>187858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30E7682-D35A-4016-A5FB-5003C28E2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5360" y="0"/>
          <a:ext cx="3427803" cy="392927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213360</xdr:colOff>
      <xdr:row>1</xdr:row>
      <xdr:rowOff>30480</xdr:rowOff>
    </xdr:from>
    <xdr:to>
      <xdr:col>7</xdr:col>
      <xdr:colOff>486719</xdr:colOff>
      <xdr:row>12</xdr:row>
      <xdr:rowOff>29889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65B71A33-82B5-4FE9-AFAC-DEDA70BA9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960" y="259080"/>
          <a:ext cx="3517160" cy="326076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337930</xdr:colOff>
      <xdr:row>1</xdr:row>
      <xdr:rowOff>192159</xdr:rowOff>
    </xdr:from>
    <xdr:to>
      <xdr:col>7</xdr:col>
      <xdr:colOff>205408</xdr:colOff>
      <xdr:row>12</xdr:row>
      <xdr:rowOff>63812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B5EC29B1-E89B-4D21-93D8-80861F7D0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7530" y="424072"/>
          <a:ext cx="3140765" cy="313519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484095</xdr:colOff>
      <xdr:row>1</xdr:row>
      <xdr:rowOff>134471</xdr:rowOff>
    </xdr:from>
    <xdr:to>
      <xdr:col>7</xdr:col>
      <xdr:colOff>35859</xdr:colOff>
      <xdr:row>13</xdr:row>
      <xdr:rowOff>21086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30C785-81A0-4C1D-8259-0FB0B09C7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4095" y="367553"/>
          <a:ext cx="3424517" cy="34456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00D43-9738-4124-A57A-03B5E4DC99FA}">
  <dimension ref="D2:S20"/>
  <sheetViews>
    <sheetView showGridLines="0" zoomScale="115" zoomScaleNormal="115" workbookViewId="0">
      <selection activeCell="E21" sqref="E21"/>
    </sheetView>
  </sheetViews>
  <sheetFormatPr defaultRowHeight="18"/>
  <cols>
    <col min="5" max="5" width="6.33203125" style="4" customWidth="1"/>
    <col min="6" max="6" width="5.21875" customWidth="1"/>
    <col min="9" max="9" width="1.5546875" customWidth="1"/>
    <col min="10" max="10" width="8.88671875" style="1"/>
    <col min="11" max="11" width="8.88671875" style="5"/>
    <col min="12" max="12" width="5.44140625" style="2" customWidth="1"/>
    <col min="13" max="13" width="2.77734375" style="2" customWidth="1"/>
    <col min="14" max="14" width="6.6640625" style="1" customWidth="1"/>
    <col min="15" max="15" width="8.33203125" style="5" customWidth="1"/>
    <col min="16" max="16" width="4.77734375" style="2" customWidth="1"/>
    <col min="17" max="17" width="2.109375" style="2" customWidth="1"/>
    <col min="18" max="19" width="8.88671875" style="2"/>
  </cols>
  <sheetData>
    <row r="2" spans="4:16">
      <c r="J2" s="24"/>
      <c r="K2" s="7"/>
      <c r="L2" s="6"/>
    </row>
    <row r="3" spans="4:16">
      <c r="J3" s="24"/>
      <c r="K3" s="7"/>
      <c r="L3" s="6"/>
    </row>
    <row r="4" spans="4:16" ht="24.6">
      <c r="I4" s="13"/>
      <c r="J4" s="19" t="s">
        <v>8</v>
      </c>
      <c r="K4" s="15">
        <f>SUM(E16:E18)</f>
        <v>25</v>
      </c>
      <c r="L4" s="16" t="s">
        <v>2</v>
      </c>
      <c r="N4" s="19" t="s">
        <v>14</v>
      </c>
      <c r="O4" s="15">
        <f>K8*$K$6</f>
        <v>2.7434842249657061</v>
      </c>
      <c r="P4" s="17" t="s">
        <v>2</v>
      </c>
    </row>
    <row r="5" spans="4:16" ht="24.6">
      <c r="I5" s="13"/>
      <c r="J5" s="18"/>
      <c r="K5" s="15"/>
      <c r="L5" s="17"/>
      <c r="N5" s="19" t="s">
        <v>15</v>
      </c>
      <c r="O5" s="15">
        <f>K9*$K$6</f>
        <v>10.973936899862824</v>
      </c>
      <c r="P5" s="17" t="s">
        <v>2</v>
      </c>
    </row>
    <row r="6" spans="4:16" ht="24.6">
      <c r="I6" s="13"/>
      <c r="J6" s="19" t="s">
        <v>0</v>
      </c>
      <c r="K6" s="15">
        <f>E19/(K4+E20)</f>
        <v>0.7407407407407407</v>
      </c>
      <c r="L6" s="17" t="s">
        <v>13</v>
      </c>
      <c r="N6" s="19" t="s">
        <v>17</v>
      </c>
      <c r="O6" s="15">
        <f>K11*$K$6</f>
        <v>1.0973936899862824</v>
      </c>
      <c r="P6" s="17" t="s">
        <v>2</v>
      </c>
    </row>
    <row r="7" spans="4:16">
      <c r="I7" s="13"/>
      <c r="J7" s="18"/>
      <c r="K7" s="15"/>
      <c r="L7" s="17"/>
      <c r="N7" s="18"/>
      <c r="O7" s="15"/>
      <c r="P7" s="17"/>
    </row>
    <row r="8" spans="4:16" ht="24.6">
      <c r="I8" s="13"/>
      <c r="J8" s="19" t="s">
        <v>9</v>
      </c>
      <c r="K8" s="15">
        <f>E16*K6</f>
        <v>3.7037037037037033</v>
      </c>
      <c r="L8" s="17" t="s">
        <v>3</v>
      </c>
      <c r="N8" s="18"/>
      <c r="O8" s="15"/>
      <c r="P8" s="17"/>
    </row>
    <row r="9" spans="4:16" ht="24" customHeight="1">
      <c r="I9" s="13"/>
      <c r="J9" s="19" t="s">
        <v>35</v>
      </c>
      <c r="K9" s="15">
        <f>E17*K6</f>
        <v>14.814814814814813</v>
      </c>
      <c r="L9" s="17" t="s">
        <v>3</v>
      </c>
      <c r="N9" s="18"/>
      <c r="O9" s="15"/>
      <c r="P9" s="17"/>
    </row>
    <row r="10" spans="4:16" ht="24.6" hidden="1">
      <c r="I10" s="13"/>
      <c r="J10" s="19" t="s">
        <v>11</v>
      </c>
      <c r="K10" s="15">
        <f>E18*K6</f>
        <v>0</v>
      </c>
      <c r="L10" s="17" t="s">
        <v>3</v>
      </c>
      <c r="N10" s="18"/>
      <c r="O10" s="15"/>
      <c r="P10" s="17"/>
    </row>
    <row r="11" spans="4:16" ht="24.6">
      <c r="I11" s="13"/>
      <c r="J11" s="19" t="s">
        <v>12</v>
      </c>
      <c r="K11" s="15">
        <f>E20*K6</f>
        <v>1.4814814814814814</v>
      </c>
      <c r="L11" s="17" t="s">
        <v>3</v>
      </c>
      <c r="N11" s="18"/>
      <c r="O11" s="15"/>
      <c r="P11" s="17"/>
    </row>
    <row r="15" spans="4:16" ht="26.4" customHeight="1"/>
    <row r="16" spans="4:16" ht="24.6">
      <c r="D16" s="8" t="s">
        <v>4</v>
      </c>
      <c r="E16" s="9">
        <v>5</v>
      </c>
      <c r="F16" s="10" t="s">
        <v>2</v>
      </c>
    </row>
    <row r="17" spans="4:6" ht="24.6">
      <c r="D17" s="8" t="s">
        <v>5</v>
      </c>
      <c r="E17" s="9">
        <v>20</v>
      </c>
      <c r="F17" s="10" t="s">
        <v>2</v>
      </c>
    </row>
    <row r="18" spans="4:6" ht="24.6" hidden="1">
      <c r="D18" s="21" t="s">
        <v>34</v>
      </c>
      <c r="E18" s="22">
        <v>0</v>
      </c>
      <c r="F18" s="23" t="s">
        <v>2</v>
      </c>
    </row>
    <row r="19" spans="4:6" ht="21">
      <c r="D19" s="11" t="s">
        <v>7</v>
      </c>
      <c r="E19" s="9">
        <v>20</v>
      </c>
      <c r="F19" s="12" t="s">
        <v>3</v>
      </c>
    </row>
    <row r="20" spans="4:6" ht="21">
      <c r="D20" s="8" t="s">
        <v>1</v>
      </c>
      <c r="E20" s="9">
        <v>2</v>
      </c>
      <c r="F20" s="10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C976C-3A9E-44C1-8466-DC5399841470}">
  <dimension ref="D4:R18"/>
  <sheetViews>
    <sheetView showGridLines="0" topLeftCell="A2" zoomScale="115" zoomScaleNormal="115" workbookViewId="0">
      <selection activeCell="H17" sqref="H17"/>
    </sheetView>
  </sheetViews>
  <sheetFormatPr defaultRowHeight="18"/>
  <cols>
    <col min="5" max="5" width="6.33203125" style="4" customWidth="1"/>
    <col min="6" max="6" width="6.77734375" customWidth="1"/>
    <col min="9" max="9" width="8.88671875" style="1"/>
    <col min="10" max="10" width="8.88671875" style="5"/>
    <col min="11" max="11" width="6" style="2" customWidth="1"/>
    <col min="12" max="12" width="2.77734375" style="2" customWidth="1"/>
    <col min="13" max="13" width="8.5546875" style="1" customWidth="1"/>
    <col min="14" max="14" width="8.33203125" style="5" customWidth="1"/>
    <col min="15" max="15" width="4.88671875" style="2" customWidth="1"/>
    <col min="16" max="16" width="2.109375" style="2" customWidth="1"/>
    <col min="17" max="18" width="8.88671875" style="2"/>
  </cols>
  <sheetData>
    <row r="4" spans="4:15" ht="24.6">
      <c r="I4" s="19" t="s">
        <v>8</v>
      </c>
      <c r="J4" s="15">
        <f>SUM(E14:E16)</f>
        <v>16</v>
      </c>
      <c r="K4" s="16" t="s">
        <v>2</v>
      </c>
      <c r="M4" s="19" t="s">
        <v>14</v>
      </c>
      <c r="N4" s="15">
        <f>J8*$J$6</f>
        <v>1.8808163265306124</v>
      </c>
      <c r="O4" s="17" t="s">
        <v>2</v>
      </c>
    </row>
    <row r="5" spans="4:15" ht="24.6">
      <c r="I5" s="18"/>
      <c r="J5" s="15"/>
      <c r="K5" s="17"/>
      <c r="M5" s="19" t="s">
        <v>15</v>
      </c>
      <c r="N5" s="15">
        <f>J9*$J$6</f>
        <v>2.3510204081632655</v>
      </c>
      <c r="O5" s="17" t="s">
        <v>2</v>
      </c>
    </row>
    <row r="6" spans="4:15" ht="24.6">
      <c r="I6" s="19" t="s">
        <v>0</v>
      </c>
      <c r="J6" s="15">
        <f>E17/(J4+E18)</f>
        <v>0.68571428571428572</v>
      </c>
      <c r="K6" s="17" t="s">
        <v>13</v>
      </c>
      <c r="M6" s="19" t="s">
        <v>16</v>
      </c>
      <c r="N6" s="15">
        <f>J10*$J$6</f>
        <v>3.2914285714285714</v>
      </c>
      <c r="O6" s="17" t="s">
        <v>2</v>
      </c>
    </row>
    <row r="7" spans="4:15" ht="24.6">
      <c r="I7" s="18"/>
      <c r="J7" s="15"/>
      <c r="K7" s="17"/>
      <c r="M7" s="19" t="s">
        <v>17</v>
      </c>
      <c r="N7" s="15">
        <f>J11*$J$6</f>
        <v>0.7053061224489795</v>
      </c>
      <c r="O7" s="17" t="s">
        <v>2</v>
      </c>
    </row>
    <row r="8" spans="4:15" ht="24.6">
      <c r="I8" s="19" t="s">
        <v>9</v>
      </c>
      <c r="J8" s="15">
        <f>E14*J6</f>
        <v>2.7428571428571429</v>
      </c>
      <c r="K8" s="17" t="s">
        <v>3</v>
      </c>
    </row>
    <row r="9" spans="4:15" ht="24.6">
      <c r="I9" s="19" t="s">
        <v>10</v>
      </c>
      <c r="J9" s="15">
        <f>E15*J6</f>
        <v>3.4285714285714288</v>
      </c>
      <c r="K9" s="17" t="s">
        <v>3</v>
      </c>
    </row>
    <row r="10" spans="4:15" ht="24.6">
      <c r="I10" s="19" t="s">
        <v>11</v>
      </c>
      <c r="J10" s="15">
        <f>E16*J6</f>
        <v>4.8</v>
      </c>
      <c r="K10" s="17" t="s">
        <v>3</v>
      </c>
    </row>
    <row r="11" spans="4:15" ht="24.6">
      <c r="I11" s="19" t="s">
        <v>12</v>
      </c>
      <c r="J11" s="15">
        <f>E18*J6</f>
        <v>1.0285714285714285</v>
      </c>
      <c r="K11" s="17" t="s">
        <v>3</v>
      </c>
    </row>
    <row r="14" spans="4:15" ht="24.6">
      <c r="D14" s="8" t="s">
        <v>4</v>
      </c>
      <c r="E14" s="9">
        <v>4</v>
      </c>
      <c r="F14" s="10" t="s">
        <v>2</v>
      </c>
    </row>
    <row r="15" spans="4:15" ht="24.6">
      <c r="D15" s="8" t="s">
        <v>5</v>
      </c>
      <c r="E15" s="9">
        <v>5</v>
      </c>
      <c r="F15" s="10" t="s">
        <v>2</v>
      </c>
    </row>
    <row r="16" spans="4:15" ht="24.6">
      <c r="D16" s="8" t="s">
        <v>6</v>
      </c>
      <c r="E16" s="9">
        <v>7</v>
      </c>
      <c r="F16" s="10" t="s">
        <v>2</v>
      </c>
    </row>
    <row r="17" spans="4:6" ht="21">
      <c r="D17" s="11" t="s">
        <v>7</v>
      </c>
      <c r="E17" s="9">
        <v>12</v>
      </c>
      <c r="F17" s="12" t="s">
        <v>3</v>
      </c>
    </row>
    <row r="18" spans="4:6" ht="21">
      <c r="D18" s="8" t="s">
        <v>1</v>
      </c>
      <c r="E18" s="9">
        <v>1.5</v>
      </c>
      <c r="F18" s="10" t="s">
        <v>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63D1F-EE41-4126-ABD1-6565E50BFD8C}">
  <dimension ref="D2:U19"/>
  <sheetViews>
    <sheetView showGridLines="0" zoomScale="115" zoomScaleNormal="115" workbookViewId="0">
      <selection activeCell="Q8" sqref="Q8"/>
    </sheetView>
  </sheetViews>
  <sheetFormatPr defaultRowHeight="18"/>
  <cols>
    <col min="3" max="3" width="9.6640625" customWidth="1"/>
    <col min="4" max="4" width="8.21875" customWidth="1"/>
    <col min="5" max="5" width="6.33203125" style="4" customWidth="1"/>
    <col min="6" max="6" width="5.5546875" customWidth="1"/>
    <col min="9" max="9" width="7.88671875" style="1" customWidth="1"/>
    <col min="10" max="10" width="8.88671875" style="5"/>
    <col min="11" max="11" width="4.109375" style="2" customWidth="1"/>
    <col min="12" max="12" width="2.77734375" style="2" customWidth="1"/>
    <col min="13" max="13" width="8.44140625" style="1" customWidth="1"/>
    <col min="14" max="14" width="8.88671875" style="2" customWidth="1"/>
    <col min="15" max="15" width="4.5546875" style="2" customWidth="1"/>
    <col min="16" max="16" width="8.5546875" style="1" customWidth="1"/>
    <col min="17" max="17" width="10.6640625" style="5" customWidth="1"/>
    <col min="18" max="18" width="8.88671875" style="2"/>
    <col min="19" max="19" width="2.109375" style="2" customWidth="1"/>
    <col min="20" max="21" width="8.88671875" style="2"/>
  </cols>
  <sheetData>
    <row r="2" spans="4:15">
      <c r="I2" s="24"/>
      <c r="J2" s="7"/>
      <c r="K2" s="6"/>
    </row>
    <row r="3" spans="4:15">
      <c r="I3" s="24"/>
      <c r="J3" s="7"/>
      <c r="K3" s="6"/>
    </row>
    <row r="4" spans="4:15" ht="24.6">
      <c r="I4" s="19" t="s">
        <v>8</v>
      </c>
      <c r="J4" s="15">
        <f>1/((1/E16)+(1/E17))</f>
        <v>2</v>
      </c>
      <c r="K4" s="16" t="s">
        <v>2</v>
      </c>
      <c r="M4" s="19" t="s">
        <v>24</v>
      </c>
      <c r="N4" s="15">
        <f>E18-N5</f>
        <v>30</v>
      </c>
      <c r="O4" s="17" t="s">
        <v>3</v>
      </c>
    </row>
    <row r="5" spans="4:15" ht="24.6">
      <c r="I5" s="18"/>
      <c r="J5" s="15"/>
      <c r="K5" s="17"/>
      <c r="M5" s="19" t="s">
        <v>12</v>
      </c>
      <c r="N5" s="15">
        <f>J6*E19</f>
        <v>0</v>
      </c>
      <c r="O5" s="17" t="s">
        <v>3</v>
      </c>
    </row>
    <row r="6" spans="4:15" ht="21">
      <c r="I6" s="19" t="s">
        <v>0</v>
      </c>
      <c r="J6" s="15">
        <f>E18/(J4+E19)</f>
        <v>15</v>
      </c>
      <c r="K6" s="17" t="s">
        <v>13</v>
      </c>
      <c r="M6" s="18"/>
      <c r="N6" s="17"/>
      <c r="O6" s="17"/>
    </row>
    <row r="7" spans="4:15">
      <c r="I7" s="18"/>
      <c r="J7" s="15"/>
      <c r="K7" s="17"/>
      <c r="M7" s="18"/>
      <c r="N7" s="17"/>
      <c r="O7" s="17"/>
    </row>
    <row r="8" spans="4:15" ht="24.6">
      <c r="I8" s="19" t="s">
        <v>36</v>
      </c>
      <c r="J8" s="15">
        <f>$N$4/E16</f>
        <v>5</v>
      </c>
      <c r="K8" s="17" t="s">
        <v>13</v>
      </c>
      <c r="M8" s="19" t="s">
        <v>14</v>
      </c>
      <c r="N8" s="15">
        <f>$N$4^2/E16</f>
        <v>150</v>
      </c>
      <c r="O8" s="17" t="s">
        <v>2</v>
      </c>
    </row>
    <row r="9" spans="4:15" ht="24.6">
      <c r="I9" s="19" t="s">
        <v>19</v>
      </c>
      <c r="J9" s="15">
        <f>$N$4/E17</f>
        <v>10</v>
      </c>
      <c r="K9" s="17" t="s">
        <v>13</v>
      </c>
      <c r="M9" s="19" t="s">
        <v>15</v>
      </c>
      <c r="N9" s="15">
        <f>$N$4^2/E17</f>
        <v>300</v>
      </c>
      <c r="O9" s="17" t="s">
        <v>2</v>
      </c>
    </row>
    <row r="10" spans="4:15" ht="24.6">
      <c r="I10" s="19" t="s">
        <v>21</v>
      </c>
      <c r="J10" s="15">
        <f>J6</f>
        <v>15</v>
      </c>
      <c r="K10" s="17" t="s">
        <v>13</v>
      </c>
      <c r="M10" s="19" t="s">
        <v>17</v>
      </c>
      <c r="N10" s="15">
        <f>E19*J10^2</f>
        <v>0</v>
      </c>
      <c r="O10" s="17" t="s">
        <v>2</v>
      </c>
    </row>
    <row r="11" spans="4:15" ht="21">
      <c r="M11" s="3"/>
      <c r="N11" s="5"/>
    </row>
    <row r="16" spans="4:15" ht="24.6">
      <c r="D16" s="8" t="s">
        <v>4</v>
      </c>
      <c r="E16" s="9">
        <v>6</v>
      </c>
      <c r="F16" s="10" t="s">
        <v>2</v>
      </c>
    </row>
    <row r="17" spans="4:6" ht="24.6">
      <c r="D17" s="8" t="s">
        <v>5</v>
      </c>
      <c r="E17" s="9">
        <v>3</v>
      </c>
      <c r="F17" s="10" t="s">
        <v>2</v>
      </c>
    </row>
    <row r="18" spans="4:6" ht="21">
      <c r="D18" s="11" t="s">
        <v>7</v>
      </c>
      <c r="E18" s="9">
        <v>30</v>
      </c>
      <c r="F18" s="12" t="s">
        <v>3</v>
      </c>
    </row>
    <row r="19" spans="4:6" ht="21">
      <c r="D19" s="8" t="s">
        <v>1</v>
      </c>
      <c r="E19" s="9">
        <v>0</v>
      </c>
      <c r="F19" s="10" t="s">
        <v>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5ED5B-75F8-4372-AA0A-C64CDAC1D9CC}">
  <dimension ref="D4:V21"/>
  <sheetViews>
    <sheetView showGridLines="0" zoomScaleNormal="100" workbookViewId="0">
      <selection activeCell="R10" sqref="R10"/>
    </sheetView>
  </sheetViews>
  <sheetFormatPr defaultRowHeight="18"/>
  <cols>
    <col min="5" max="5" width="6.33203125" style="4" customWidth="1"/>
    <col min="6" max="6" width="5.6640625" customWidth="1"/>
    <col min="9" max="9" width="1.77734375" customWidth="1"/>
    <col min="10" max="10" width="8.88671875" style="2"/>
    <col min="11" max="11" width="8.88671875" style="5"/>
    <col min="12" max="12" width="4.109375" style="2" customWidth="1"/>
    <col min="13" max="13" width="2.77734375" style="2" customWidth="1"/>
    <col min="14" max="14" width="8.44140625" style="1" customWidth="1"/>
    <col min="15" max="15" width="8.33203125" style="2" bestFit="1" customWidth="1"/>
    <col min="16" max="16" width="3.77734375" style="2" customWidth="1"/>
    <col min="17" max="17" width="8.5546875" style="1" customWidth="1"/>
    <col min="18" max="18" width="10.6640625" style="5" customWidth="1"/>
    <col min="19" max="19" width="8.88671875" style="2"/>
    <col min="20" max="20" width="2.109375" style="2" customWidth="1"/>
    <col min="21" max="22" width="8.88671875" style="2"/>
  </cols>
  <sheetData>
    <row r="4" spans="9:16" ht="24.6">
      <c r="I4" s="13"/>
      <c r="J4" s="19" t="s">
        <v>8</v>
      </c>
      <c r="K4" s="15">
        <f>1/((1/E17)+(1/E18)+(1/E19))</f>
        <v>0.92307692307692313</v>
      </c>
      <c r="L4" s="16" t="s">
        <v>2</v>
      </c>
      <c r="M4" s="17"/>
      <c r="N4" s="19" t="s">
        <v>22</v>
      </c>
      <c r="O4" s="15">
        <f>E20-E21*K6</f>
        <v>20</v>
      </c>
      <c r="P4" s="17" t="s">
        <v>3</v>
      </c>
    </row>
    <row r="5" spans="9:16" ht="24.6">
      <c r="I5" s="13"/>
      <c r="J5" s="18"/>
      <c r="K5" s="15"/>
      <c r="L5" s="17"/>
      <c r="M5" s="17"/>
      <c r="N5" s="19" t="s">
        <v>12</v>
      </c>
      <c r="O5" s="15">
        <f>K6*E21</f>
        <v>0</v>
      </c>
      <c r="P5" s="17" t="s">
        <v>3</v>
      </c>
    </row>
    <row r="6" spans="9:16" ht="21">
      <c r="I6" s="13"/>
      <c r="J6" s="19" t="s">
        <v>0</v>
      </c>
      <c r="K6" s="15">
        <f>E20/(K4+E21)</f>
        <v>21.666666666666664</v>
      </c>
      <c r="L6" s="17" t="s">
        <v>13</v>
      </c>
      <c r="M6" s="17"/>
      <c r="N6" s="18"/>
      <c r="O6" s="17"/>
      <c r="P6" s="17"/>
    </row>
    <row r="7" spans="9:16">
      <c r="I7" s="13"/>
      <c r="J7" s="18"/>
      <c r="K7" s="15"/>
      <c r="L7" s="17"/>
      <c r="M7" s="17"/>
      <c r="N7" s="18"/>
      <c r="O7" s="17"/>
      <c r="P7" s="17"/>
    </row>
    <row r="8" spans="9:16" ht="24.6">
      <c r="I8" s="13"/>
      <c r="J8" s="19" t="s">
        <v>18</v>
      </c>
      <c r="K8" s="15">
        <f>$O$4/E17</f>
        <v>10</v>
      </c>
      <c r="L8" s="17" t="s">
        <v>13</v>
      </c>
      <c r="M8" s="17"/>
      <c r="N8" s="19" t="s">
        <v>14</v>
      </c>
      <c r="O8" s="15">
        <f>$O$4^2/E17</f>
        <v>200</v>
      </c>
      <c r="P8" s="17" t="s">
        <v>2</v>
      </c>
    </row>
    <row r="9" spans="9:16" ht="24.6">
      <c r="I9" s="13"/>
      <c r="J9" s="19" t="s">
        <v>19</v>
      </c>
      <c r="K9" s="15">
        <f>$O$4/E18</f>
        <v>5</v>
      </c>
      <c r="L9" s="17" t="s">
        <v>13</v>
      </c>
      <c r="M9" s="17"/>
      <c r="N9" s="19" t="s">
        <v>15</v>
      </c>
      <c r="O9" s="15">
        <f>$O$4^2/E18</f>
        <v>100</v>
      </c>
      <c r="P9" s="17" t="s">
        <v>2</v>
      </c>
    </row>
    <row r="10" spans="9:16" ht="24.6">
      <c r="I10" s="13"/>
      <c r="J10" s="19" t="s">
        <v>20</v>
      </c>
      <c r="K10" s="15">
        <f>$O$4/E19</f>
        <v>6.666666666666667</v>
      </c>
      <c r="L10" s="17" t="s">
        <v>13</v>
      </c>
      <c r="M10" s="17"/>
      <c r="N10" s="19" t="s">
        <v>16</v>
      </c>
      <c r="O10" s="15">
        <f>$O$4^2/E19</f>
        <v>133.33333333333334</v>
      </c>
      <c r="P10" s="17" t="s">
        <v>2</v>
      </c>
    </row>
    <row r="11" spans="9:16" ht="24.6">
      <c r="I11" s="13"/>
      <c r="J11" s="19" t="s">
        <v>21</v>
      </c>
      <c r="K11" s="15">
        <f>K6</f>
        <v>21.666666666666664</v>
      </c>
      <c r="L11" s="17" t="s">
        <v>13</v>
      </c>
      <c r="M11" s="17"/>
      <c r="N11" s="19" t="s">
        <v>17</v>
      </c>
      <c r="O11" s="15">
        <f>E21*K11^2</f>
        <v>0</v>
      </c>
      <c r="P11" s="17" t="s">
        <v>2</v>
      </c>
    </row>
    <row r="17" spans="4:6" ht="24.6">
      <c r="D17" s="8" t="s">
        <v>4</v>
      </c>
      <c r="E17" s="9">
        <v>2</v>
      </c>
      <c r="F17" s="10" t="s">
        <v>2</v>
      </c>
    </row>
    <row r="18" spans="4:6" ht="24.6">
      <c r="D18" s="8" t="s">
        <v>5</v>
      </c>
      <c r="E18" s="9">
        <v>4</v>
      </c>
      <c r="F18" s="10" t="s">
        <v>2</v>
      </c>
    </row>
    <row r="19" spans="4:6" ht="24.6">
      <c r="D19" s="8" t="s">
        <v>6</v>
      </c>
      <c r="E19" s="9">
        <v>3</v>
      </c>
      <c r="F19" s="10" t="s">
        <v>2</v>
      </c>
    </row>
    <row r="20" spans="4:6" ht="21">
      <c r="D20" s="11" t="s">
        <v>7</v>
      </c>
      <c r="E20" s="9">
        <v>20</v>
      </c>
      <c r="F20" s="12" t="s">
        <v>3</v>
      </c>
    </row>
    <row r="21" spans="4:6" ht="21">
      <c r="D21" s="8" t="s">
        <v>1</v>
      </c>
      <c r="E21" s="9">
        <v>0</v>
      </c>
      <c r="F21" s="10" t="s">
        <v>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A3DA4-2A3D-413F-B0FB-389252BE4E03}">
  <dimension ref="D2:W19"/>
  <sheetViews>
    <sheetView showGridLines="0" tabSelected="1" zoomScaleNormal="100" workbookViewId="0">
      <selection activeCell="E18" sqref="E18"/>
    </sheetView>
  </sheetViews>
  <sheetFormatPr defaultRowHeight="18"/>
  <cols>
    <col min="5" max="5" width="6.33203125" style="4" customWidth="1"/>
    <col min="6" max="6" width="5.44140625" customWidth="1"/>
    <col min="9" max="9" width="3.77734375" customWidth="1"/>
    <col min="10" max="10" width="8.88671875" style="2"/>
    <col min="11" max="11" width="7.21875" style="5" customWidth="1"/>
    <col min="12" max="12" width="4.109375" style="2" customWidth="1"/>
    <col min="13" max="13" width="2.77734375" style="2" customWidth="1"/>
    <col min="14" max="14" width="8.44140625" style="1" customWidth="1"/>
    <col min="15" max="15" width="7" style="2" bestFit="1" customWidth="1"/>
    <col min="16" max="16" width="3.88671875" style="2" customWidth="1"/>
    <col min="17" max="17" width="3.88671875" style="6" customWidth="1"/>
    <col min="18" max="18" width="8.5546875" style="1" customWidth="1"/>
    <col min="19" max="19" width="9" style="5" customWidth="1"/>
    <col min="20" max="20" width="5.88671875" style="2" customWidth="1"/>
    <col min="21" max="21" width="2.109375" style="2" customWidth="1"/>
    <col min="22" max="23" width="8.88671875" style="2"/>
  </cols>
  <sheetData>
    <row r="2" spans="4:20">
      <c r="J2" s="6"/>
      <c r="K2" s="7"/>
      <c r="L2" s="6"/>
    </row>
    <row r="3" spans="4:20">
      <c r="J3" s="6"/>
      <c r="K3" s="7"/>
      <c r="L3" s="6"/>
    </row>
    <row r="4" spans="4:20" ht="24.6">
      <c r="I4" s="13"/>
      <c r="J4" s="19" t="s">
        <v>8</v>
      </c>
      <c r="K4" s="15">
        <f>1/((1/(E15+E16))+(1/E17))</f>
        <v>17.333333333333332</v>
      </c>
      <c r="L4" s="16" t="s">
        <v>2</v>
      </c>
      <c r="M4" s="17"/>
      <c r="N4" s="18"/>
      <c r="O4" s="17"/>
      <c r="P4" s="17"/>
      <c r="R4" s="19" t="s">
        <v>14</v>
      </c>
      <c r="S4" s="15">
        <f>K12^2/E15</f>
        <v>6.6115702479338863</v>
      </c>
      <c r="T4" s="17" t="s">
        <v>2</v>
      </c>
    </row>
    <row r="5" spans="4:20" ht="24.6">
      <c r="I5" s="13"/>
      <c r="J5" s="18"/>
      <c r="K5" s="15"/>
      <c r="L5" s="17"/>
      <c r="M5" s="17"/>
      <c r="N5" s="18"/>
      <c r="O5" s="17"/>
      <c r="P5" s="17"/>
      <c r="R5" s="19" t="s">
        <v>15</v>
      </c>
      <c r="S5" s="15">
        <f>K13^2/E16</f>
        <v>0.26446280991735538</v>
      </c>
      <c r="T5" s="17" t="s">
        <v>2</v>
      </c>
    </row>
    <row r="6" spans="4:20" ht="24.6">
      <c r="I6" s="13"/>
      <c r="J6" s="19" t="s">
        <v>0</v>
      </c>
      <c r="K6" s="15">
        <f>E18/(K4+E19)</f>
        <v>1.0909090909090911</v>
      </c>
      <c r="L6" s="17" t="s">
        <v>13</v>
      </c>
      <c r="M6" s="17"/>
      <c r="N6" s="18"/>
      <c r="O6" s="17"/>
      <c r="P6" s="17"/>
      <c r="R6" s="19" t="s">
        <v>16</v>
      </c>
      <c r="S6" s="15">
        <f>$O$8^2/E17</f>
        <v>13.752066115702481</v>
      </c>
      <c r="T6" s="17" t="s">
        <v>2</v>
      </c>
    </row>
    <row r="7" spans="4:20" ht="24.6">
      <c r="I7" s="13"/>
      <c r="J7" s="18"/>
      <c r="K7" s="15"/>
      <c r="L7" s="17"/>
      <c r="M7" s="17"/>
      <c r="N7" s="18"/>
      <c r="O7" s="17"/>
      <c r="P7" s="17"/>
      <c r="R7" s="19" t="s">
        <v>17</v>
      </c>
      <c r="S7" s="15">
        <f>E19*K10^2</f>
        <v>1.1900826446280994</v>
      </c>
      <c r="T7" s="17" t="s">
        <v>2</v>
      </c>
    </row>
    <row r="8" spans="4:20" ht="24.6">
      <c r="I8" s="13"/>
      <c r="J8" s="19" t="s">
        <v>23</v>
      </c>
      <c r="K8" s="15">
        <f>$O$8/($E$15+$E$16)</f>
        <v>0.36363636363636365</v>
      </c>
      <c r="L8" s="17" t="s">
        <v>13</v>
      </c>
      <c r="M8" s="17"/>
      <c r="N8" s="19" t="s">
        <v>22</v>
      </c>
      <c r="O8" s="15">
        <f>E18-O9</f>
        <v>18.90909090909091</v>
      </c>
      <c r="P8" s="17" t="s">
        <v>3</v>
      </c>
      <c r="R8" s="18"/>
      <c r="S8" s="15"/>
      <c r="T8" s="17"/>
    </row>
    <row r="9" spans="4:20" ht="24.6">
      <c r="I9" s="13"/>
      <c r="J9" s="19" t="s">
        <v>20</v>
      </c>
      <c r="K9" s="15">
        <f>$O$8/E17</f>
        <v>0.72727272727272729</v>
      </c>
      <c r="L9" s="17" t="s">
        <v>13</v>
      </c>
      <c r="M9" s="17"/>
      <c r="N9" s="19" t="s">
        <v>12</v>
      </c>
      <c r="O9" s="15">
        <f>K6*E19</f>
        <v>1.0909090909090911</v>
      </c>
      <c r="P9" s="17" t="s">
        <v>3</v>
      </c>
      <c r="R9" s="8" t="s">
        <v>29</v>
      </c>
      <c r="S9" s="25">
        <v>20</v>
      </c>
      <c r="T9" s="26" t="s">
        <v>30</v>
      </c>
    </row>
    <row r="10" spans="4:20" ht="24.6">
      <c r="I10" s="13"/>
      <c r="J10" s="19" t="s">
        <v>21</v>
      </c>
      <c r="K10" s="15">
        <f>K6</f>
        <v>1.0909090909090911</v>
      </c>
      <c r="L10" s="17" t="s">
        <v>13</v>
      </c>
      <c r="M10" s="17"/>
      <c r="N10" s="19"/>
      <c r="O10" s="15"/>
      <c r="P10" s="17"/>
      <c r="R10" s="19" t="s">
        <v>25</v>
      </c>
      <c r="S10" s="15">
        <f>S4*$S$9</f>
        <v>132.23140495867773</v>
      </c>
      <c r="T10" s="17" t="s">
        <v>50</v>
      </c>
    </row>
    <row r="11" spans="4:20" ht="24.6">
      <c r="I11" s="13"/>
      <c r="J11" s="14"/>
      <c r="K11" s="15"/>
      <c r="L11" s="17"/>
      <c r="M11" s="17"/>
      <c r="N11" s="19"/>
      <c r="O11" s="15"/>
      <c r="P11" s="17"/>
      <c r="R11" s="19" t="s">
        <v>26</v>
      </c>
      <c r="S11" s="15">
        <f>S5*$S$9</f>
        <v>5.2892561983471076</v>
      </c>
      <c r="T11" s="17" t="s">
        <v>50</v>
      </c>
    </row>
    <row r="12" spans="4:20" ht="24.6">
      <c r="I12" s="13"/>
      <c r="J12" s="19" t="s">
        <v>9</v>
      </c>
      <c r="K12" s="15">
        <f>K8*E15</f>
        <v>18.181818181818183</v>
      </c>
      <c r="L12" s="17" t="s">
        <v>3</v>
      </c>
      <c r="M12" s="17"/>
      <c r="N12" s="18"/>
      <c r="O12" s="17"/>
      <c r="P12" s="17"/>
      <c r="R12" s="19" t="s">
        <v>27</v>
      </c>
      <c r="S12" s="15">
        <f>S6*$S$9</f>
        <v>275.04132231404964</v>
      </c>
      <c r="T12" s="17" t="s">
        <v>50</v>
      </c>
    </row>
    <row r="13" spans="4:20" ht="24.6">
      <c r="I13" s="13"/>
      <c r="J13" s="19" t="s">
        <v>10</v>
      </c>
      <c r="K13" s="15">
        <f>K8*E16</f>
        <v>0.72727272727272729</v>
      </c>
      <c r="L13" s="17" t="s">
        <v>3</v>
      </c>
      <c r="M13" s="17"/>
      <c r="N13" s="18"/>
      <c r="O13" s="17"/>
      <c r="P13" s="17"/>
      <c r="R13" s="19" t="s">
        <v>28</v>
      </c>
      <c r="S13" s="15">
        <f>S7*$S$9</f>
        <v>23.801652892561989</v>
      </c>
      <c r="T13" s="17" t="s">
        <v>50</v>
      </c>
    </row>
    <row r="15" spans="4:20" ht="24.6">
      <c r="D15" s="8" t="s">
        <v>4</v>
      </c>
      <c r="E15" s="9">
        <v>50</v>
      </c>
      <c r="F15" s="10" t="s">
        <v>2</v>
      </c>
    </row>
    <row r="16" spans="4:20" ht="24.6">
      <c r="D16" s="8" t="s">
        <v>5</v>
      </c>
      <c r="E16" s="9">
        <v>2</v>
      </c>
      <c r="F16" s="10" t="s">
        <v>2</v>
      </c>
    </row>
    <row r="17" spans="4:6" ht="24.6">
      <c r="D17" s="8" t="s">
        <v>6</v>
      </c>
      <c r="E17" s="9">
        <v>26</v>
      </c>
      <c r="F17" s="10" t="s">
        <v>2</v>
      </c>
    </row>
    <row r="18" spans="4:6" ht="21">
      <c r="D18" s="11" t="s">
        <v>7</v>
      </c>
      <c r="E18" s="9">
        <v>20</v>
      </c>
      <c r="F18" s="12" t="s">
        <v>3</v>
      </c>
    </row>
    <row r="19" spans="4:6" ht="21">
      <c r="D19" s="8" t="s">
        <v>1</v>
      </c>
      <c r="E19" s="9">
        <v>1</v>
      </c>
      <c r="F19" s="10" t="s">
        <v>2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6487-0A54-4D75-AAF0-637C5F10A79D}">
  <dimension ref="D3:W19"/>
  <sheetViews>
    <sheetView showGridLines="0" zoomScaleNormal="100" workbookViewId="0">
      <selection activeCell="O19" sqref="O19"/>
    </sheetView>
  </sheetViews>
  <sheetFormatPr defaultRowHeight="18"/>
  <cols>
    <col min="5" max="5" width="6.33203125" style="4" customWidth="1"/>
    <col min="6" max="6" width="5.77734375" customWidth="1"/>
    <col min="9" max="9" width="3.21875" customWidth="1"/>
    <col min="10" max="10" width="8.88671875" style="2"/>
    <col min="11" max="11" width="8.88671875" style="5"/>
    <col min="12" max="12" width="4.109375" style="2" customWidth="1"/>
    <col min="13" max="13" width="2.77734375" style="2" customWidth="1"/>
    <col min="14" max="14" width="8.44140625" style="1" customWidth="1"/>
    <col min="15" max="15" width="7" style="2" bestFit="1" customWidth="1"/>
    <col min="16" max="16" width="4" style="2" customWidth="1"/>
    <col min="17" max="17" width="4" style="6" customWidth="1"/>
    <col min="18" max="18" width="8.5546875" style="1" customWidth="1"/>
    <col min="19" max="19" width="10.6640625" style="5" customWidth="1"/>
    <col min="20" max="20" width="5.6640625" style="2" customWidth="1"/>
    <col min="21" max="21" width="2.109375" style="2" customWidth="1"/>
    <col min="22" max="23" width="8.88671875" style="2"/>
  </cols>
  <sheetData>
    <row r="3" spans="4:23">
      <c r="J3" s="6"/>
      <c r="K3" s="7"/>
      <c r="L3" s="6"/>
    </row>
    <row r="4" spans="4:23" ht="24.6">
      <c r="I4" s="13"/>
      <c r="J4" s="14" t="s">
        <v>8</v>
      </c>
      <c r="K4" s="15">
        <f>E15+1/((1/E16)+(1/E17))</f>
        <v>8.7333333333333343</v>
      </c>
      <c r="L4" s="16" t="s">
        <v>2</v>
      </c>
      <c r="M4" s="17"/>
      <c r="N4" s="18"/>
      <c r="O4" s="17"/>
      <c r="P4" s="17"/>
      <c r="R4" s="19" t="s">
        <v>14</v>
      </c>
      <c r="S4" s="15">
        <f>$O$8^2/E15</f>
        <v>5.2777256520923244</v>
      </c>
      <c r="T4" s="17" t="s">
        <v>2</v>
      </c>
    </row>
    <row r="5" spans="4:23" ht="24.6">
      <c r="I5" s="13"/>
      <c r="J5" s="17"/>
      <c r="K5" s="15"/>
      <c r="L5" s="17"/>
      <c r="M5" s="17"/>
      <c r="N5" s="18"/>
      <c r="O5" s="17"/>
      <c r="P5" s="17"/>
      <c r="R5" s="19" t="s">
        <v>15</v>
      </c>
      <c r="S5" s="15">
        <f>$O$9^2/E16</f>
        <v>2.1017076374554327</v>
      </c>
      <c r="T5" s="17" t="s">
        <v>2</v>
      </c>
    </row>
    <row r="6" spans="4:23" ht="24.6">
      <c r="I6" s="13"/>
      <c r="J6" s="14" t="s">
        <v>0</v>
      </c>
      <c r="K6" s="15">
        <f>E18/(K4+E19)</f>
        <v>1.0273972602739725</v>
      </c>
      <c r="L6" s="17" t="s">
        <v>13</v>
      </c>
      <c r="M6" s="17"/>
      <c r="N6" s="18"/>
      <c r="O6" s="17"/>
      <c r="P6" s="17"/>
      <c r="R6" s="19" t="s">
        <v>16</v>
      </c>
      <c r="S6" s="15">
        <f>$O$9^2/E17</f>
        <v>1.8389941827735037</v>
      </c>
      <c r="T6" s="17" t="s">
        <v>2</v>
      </c>
    </row>
    <row r="7" spans="4:23" ht="24.6">
      <c r="I7" s="13"/>
      <c r="J7" s="17"/>
      <c r="K7" s="15"/>
      <c r="L7" s="17"/>
      <c r="M7" s="17"/>
      <c r="N7" s="18"/>
      <c r="O7" s="17"/>
      <c r="P7" s="17"/>
      <c r="R7" s="19" t="s">
        <v>17</v>
      </c>
      <c r="S7" s="15">
        <f>E19*K11^2</f>
        <v>1.0555451304184649</v>
      </c>
      <c r="T7" s="17" t="s">
        <v>2</v>
      </c>
    </row>
    <row r="8" spans="4:23" ht="24.6">
      <c r="I8" s="13"/>
      <c r="J8" s="14" t="s">
        <v>18</v>
      </c>
      <c r="K8" s="15">
        <f>K6</f>
        <v>1.0273972602739725</v>
      </c>
      <c r="L8" s="17" t="s">
        <v>13</v>
      </c>
      <c r="M8" s="17"/>
      <c r="N8" s="19" t="s">
        <v>9</v>
      </c>
      <c r="O8" s="15">
        <f>K6*E15</f>
        <v>5.1369863013698627</v>
      </c>
      <c r="P8" s="17" t="s">
        <v>3</v>
      </c>
      <c r="R8" s="19" t="s">
        <v>32</v>
      </c>
      <c r="S8" s="15">
        <f>E18*K6</f>
        <v>10.273972602739725</v>
      </c>
      <c r="T8" s="17" t="s">
        <v>2</v>
      </c>
    </row>
    <row r="9" spans="4:23" ht="24.6">
      <c r="I9" s="13"/>
      <c r="J9" s="14" t="s">
        <v>19</v>
      </c>
      <c r="K9" s="15">
        <f>O9/E16</f>
        <v>0.54794520547945214</v>
      </c>
      <c r="L9" s="17" t="s">
        <v>13</v>
      </c>
      <c r="M9" s="17"/>
      <c r="N9" s="19" t="s">
        <v>31</v>
      </c>
      <c r="O9" s="15">
        <f>E18-O8-O10</f>
        <v>3.8356164383561646</v>
      </c>
      <c r="P9" s="17" t="s">
        <v>3</v>
      </c>
      <c r="R9" s="18"/>
      <c r="S9" s="15"/>
      <c r="T9" s="17"/>
    </row>
    <row r="10" spans="4:23" ht="24.6">
      <c r="I10" s="13"/>
      <c r="J10" s="14" t="s">
        <v>20</v>
      </c>
      <c r="K10" s="15">
        <f>O9/E17</f>
        <v>0.47945205479452058</v>
      </c>
      <c r="L10" s="17" t="s">
        <v>13</v>
      </c>
      <c r="M10" s="17"/>
      <c r="N10" s="19" t="s">
        <v>12</v>
      </c>
      <c r="O10" s="15">
        <f>K6*E19</f>
        <v>1.0273972602739725</v>
      </c>
      <c r="P10" s="17" t="s">
        <v>3</v>
      </c>
      <c r="R10" s="8" t="s">
        <v>29</v>
      </c>
      <c r="S10" s="25">
        <v>10</v>
      </c>
      <c r="T10" s="26" t="s">
        <v>30</v>
      </c>
    </row>
    <row r="11" spans="4:23" ht="24.6">
      <c r="I11" s="13"/>
      <c r="J11" s="14" t="s">
        <v>21</v>
      </c>
      <c r="K11" s="15">
        <f>K6</f>
        <v>1.0273972602739725</v>
      </c>
      <c r="L11" s="17" t="s">
        <v>13</v>
      </c>
      <c r="M11" s="17"/>
      <c r="N11" s="19"/>
      <c r="O11" s="15"/>
      <c r="P11" s="17"/>
      <c r="R11" s="19" t="s">
        <v>25</v>
      </c>
      <c r="S11" s="15">
        <f>S4*$S$10</f>
        <v>52.777256520923245</v>
      </c>
      <c r="T11" s="17" t="s">
        <v>50</v>
      </c>
    </row>
    <row r="12" spans="4:23" ht="24.6">
      <c r="R12" s="19" t="s">
        <v>26</v>
      </c>
      <c r="S12" s="15">
        <f>S5*$S$10</f>
        <v>21.017076374554328</v>
      </c>
      <c r="T12" s="17" t="s">
        <v>50</v>
      </c>
      <c r="W12" s="5"/>
    </row>
    <row r="13" spans="4:23" ht="24.6">
      <c r="R13" s="19" t="s">
        <v>27</v>
      </c>
      <c r="S13" s="15">
        <f>S6*$S$10</f>
        <v>18.389941827735036</v>
      </c>
      <c r="T13" s="17" t="s">
        <v>50</v>
      </c>
    </row>
    <row r="14" spans="4:23" ht="24.6">
      <c r="R14" s="19" t="s">
        <v>28</v>
      </c>
      <c r="S14" s="15">
        <f>S7*$S$10</f>
        <v>10.555451304184649</v>
      </c>
      <c r="T14" s="17" t="s">
        <v>50</v>
      </c>
    </row>
    <row r="15" spans="4:23" ht="24.6">
      <c r="D15" s="8" t="s">
        <v>4</v>
      </c>
      <c r="E15" s="9">
        <v>5</v>
      </c>
      <c r="F15" s="10" t="s">
        <v>2</v>
      </c>
      <c r="R15" s="19" t="s">
        <v>33</v>
      </c>
      <c r="S15" s="15">
        <f>S8*$S$10</f>
        <v>102.73972602739725</v>
      </c>
      <c r="T15" s="17" t="s">
        <v>50</v>
      </c>
    </row>
    <row r="16" spans="4:23" ht="24.6">
      <c r="D16" s="8" t="s">
        <v>5</v>
      </c>
      <c r="E16" s="9">
        <v>7</v>
      </c>
      <c r="F16" s="10" t="s">
        <v>2</v>
      </c>
    </row>
    <row r="17" spans="4:6" ht="24.6">
      <c r="D17" s="8" t="s">
        <v>6</v>
      </c>
      <c r="E17" s="9">
        <v>8</v>
      </c>
      <c r="F17" s="10" t="s">
        <v>2</v>
      </c>
    </row>
    <row r="18" spans="4:6" ht="21">
      <c r="D18" s="11" t="s">
        <v>7</v>
      </c>
      <c r="E18" s="9">
        <v>10</v>
      </c>
      <c r="F18" s="12" t="s">
        <v>3</v>
      </c>
    </row>
    <row r="19" spans="4:6" ht="21">
      <c r="D19" s="8" t="s">
        <v>1</v>
      </c>
      <c r="E19" s="9">
        <v>1</v>
      </c>
      <c r="F19" s="10" t="s">
        <v>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AB4A7-371F-47F4-91C5-4536D800F068}">
  <dimension ref="D3:X21"/>
  <sheetViews>
    <sheetView showGridLines="0" zoomScaleNormal="100" workbookViewId="0">
      <selection activeCell="W8" sqref="W8"/>
    </sheetView>
  </sheetViews>
  <sheetFormatPr defaultRowHeight="18"/>
  <cols>
    <col min="5" max="5" width="6.33203125" style="4" customWidth="1"/>
    <col min="6" max="6" width="5.77734375" customWidth="1"/>
    <col min="9" max="9" width="3.21875" customWidth="1"/>
    <col min="10" max="10" width="8.88671875" style="2"/>
    <col min="11" max="11" width="8.88671875" style="5"/>
    <col min="12" max="12" width="4.109375" style="2" customWidth="1"/>
    <col min="13" max="13" width="2.77734375" style="2" customWidth="1"/>
    <col min="14" max="14" width="8.44140625" style="1" customWidth="1"/>
    <col min="15" max="15" width="7" style="2" bestFit="1" customWidth="1"/>
    <col min="16" max="16" width="4" style="2" customWidth="1"/>
    <col min="17" max="17" width="4" style="6" customWidth="1"/>
    <col min="18" max="18" width="8.5546875" style="1" customWidth="1"/>
    <col min="19" max="19" width="10.6640625" style="5" customWidth="1"/>
    <col min="20" max="20" width="5.6640625" style="2" customWidth="1"/>
    <col min="21" max="21" width="2.109375" style="2" customWidth="1"/>
    <col min="22" max="22" width="9.6640625" style="2" customWidth="1"/>
    <col min="23" max="23" width="8.88671875" style="2"/>
    <col min="24" max="24" width="4.21875" customWidth="1"/>
  </cols>
  <sheetData>
    <row r="3" spans="4:24">
      <c r="J3" s="6"/>
      <c r="K3" s="7"/>
      <c r="L3" s="6"/>
    </row>
    <row r="4" spans="4:24" ht="24.6">
      <c r="I4" s="13"/>
      <c r="J4" s="14" t="s">
        <v>41</v>
      </c>
      <c r="K4" s="15">
        <f>1/((1/(E15+E16))+(1/E17))</f>
        <v>2.7272727272727271</v>
      </c>
      <c r="L4" s="16" t="s">
        <v>2</v>
      </c>
      <c r="M4" s="17"/>
      <c r="N4" s="18"/>
      <c r="O4" s="17"/>
      <c r="P4" s="17"/>
    </row>
    <row r="5" spans="4:24" ht="24.6">
      <c r="I5" s="13"/>
      <c r="J5" s="14" t="s">
        <v>42</v>
      </c>
      <c r="K5" s="15">
        <f>1/((1/E18)+(1/E19))</f>
        <v>2.9166666666666665</v>
      </c>
      <c r="L5" s="16" t="s">
        <v>2</v>
      </c>
      <c r="M5" s="17"/>
      <c r="N5" s="18"/>
      <c r="O5" s="17"/>
      <c r="P5" s="17"/>
    </row>
    <row r="6" spans="4:24" ht="24.6">
      <c r="I6" s="13"/>
      <c r="J6" s="14" t="s">
        <v>8</v>
      </c>
      <c r="K6" s="15">
        <f>(1/((1/(E15+E16))+(1/E17)))+(1/((1/E18)+(1/E19)))</f>
        <v>5.6439393939393936</v>
      </c>
      <c r="L6" s="16" t="s">
        <v>2</v>
      </c>
      <c r="M6" s="17"/>
      <c r="N6" s="18"/>
      <c r="O6" s="17"/>
      <c r="P6" s="17"/>
    </row>
    <row r="7" spans="4:24" ht="21">
      <c r="I7" s="13"/>
      <c r="J7" s="17"/>
      <c r="K7" s="15"/>
      <c r="L7" s="17"/>
      <c r="M7" s="17"/>
      <c r="N7" s="18"/>
      <c r="O7" s="17"/>
      <c r="P7" s="17"/>
      <c r="S7" s="20"/>
      <c r="V7" s="8" t="s">
        <v>29</v>
      </c>
      <c r="W7" s="25">
        <v>2</v>
      </c>
      <c r="X7" s="26" t="s">
        <v>30</v>
      </c>
    </row>
    <row r="8" spans="4:24" ht="24.6">
      <c r="I8" s="13"/>
      <c r="J8" s="14" t="s">
        <v>0</v>
      </c>
      <c r="K8" s="15">
        <f>E20/(K6+E21)</f>
        <v>3.0102622576966933</v>
      </c>
      <c r="L8" s="17" t="s">
        <v>13</v>
      </c>
      <c r="M8" s="17"/>
      <c r="N8" s="19" t="s">
        <v>24</v>
      </c>
      <c r="O8" s="15">
        <f>K4*K8</f>
        <v>8.2098061573546168</v>
      </c>
      <c r="P8" s="17" t="s">
        <v>3</v>
      </c>
      <c r="R8" s="19" t="s">
        <v>14</v>
      </c>
      <c r="S8" s="15">
        <f>E15*K10^2</f>
        <v>5.3920733713070224</v>
      </c>
      <c r="T8" s="17" t="s">
        <v>2</v>
      </c>
      <c r="V8" s="19" t="s">
        <v>25</v>
      </c>
      <c r="W8" s="15">
        <f t="shared" ref="W8:W14" si="0">S8*$W$7</f>
        <v>10.784146742614045</v>
      </c>
      <c r="X8" s="17" t="s">
        <v>50</v>
      </c>
    </row>
    <row r="9" spans="4:24" ht="24.6">
      <c r="I9" s="13"/>
      <c r="J9" s="17"/>
      <c r="K9" s="15"/>
      <c r="L9" s="17"/>
      <c r="M9" s="17"/>
      <c r="N9" s="19" t="s">
        <v>11</v>
      </c>
      <c r="O9" s="15">
        <f>O8</f>
        <v>8.2098061573546168</v>
      </c>
      <c r="P9" s="17" t="s">
        <v>3</v>
      </c>
      <c r="R9" s="19" t="s">
        <v>15</v>
      </c>
      <c r="S9" s="15">
        <f>E16*K10^2</f>
        <v>8.0881100569605344</v>
      </c>
      <c r="T9" s="17" t="s">
        <v>2</v>
      </c>
      <c r="V9" s="19" t="s">
        <v>26</v>
      </c>
      <c r="W9" s="15">
        <f t="shared" si="0"/>
        <v>16.176220113921069</v>
      </c>
      <c r="X9" s="17" t="s">
        <v>50</v>
      </c>
    </row>
    <row r="10" spans="4:24" ht="24.6">
      <c r="I10" s="13"/>
      <c r="J10" s="14" t="s">
        <v>43</v>
      </c>
      <c r="K10" s="15">
        <f>O8/(E15+E16)</f>
        <v>1.6419612314709233</v>
      </c>
      <c r="L10" s="17" t="s">
        <v>13</v>
      </c>
      <c r="M10" s="17"/>
      <c r="N10" s="19" t="s">
        <v>39</v>
      </c>
      <c r="O10" s="15">
        <f>K5*K8</f>
        <v>8.7799315849486881</v>
      </c>
      <c r="P10" s="17" t="s">
        <v>3</v>
      </c>
      <c r="R10" s="19" t="s">
        <v>16</v>
      </c>
      <c r="S10" s="15">
        <f>O9*K11</f>
        <v>11.233486190222964</v>
      </c>
      <c r="T10" s="17" t="s">
        <v>2</v>
      </c>
      <c r="V10" s="19" t="s">
        <v>27</v>
      </c>
      <c r="W10" s="15">
        <f t="shared" si="0"/>
        <v>22.466972380445927</v>
      </c>
      <c r="X10" s="17" t="s">
        <v>50</v>
      </c>
    </row>
    <row r="11" spans="4:24" ht="24.6">
      <c r="I11" s="13"/>
      <c r="J11" s="14" t="s">
        <v>20</v>
      </c>
      <c r="K11" s="15">
        <f>O9/E17</f>
        <v>1.3683010262257695</v>
      </c>
      <c r="L11" s="17" t="s">
        <v>13</v>
      </c>
      <c r="M11" s="17"/>
      <c r="N11" s="19" t="s">
        <v>40</v>
      </c>
      <c r="O11" s="15">
        <f>O10</f>
        <v>8.7799315849486881</v>
      </c>
      <c r="P11" s="17" t="s">
        <v>3</v>
      </c>
      <c r="R11" s="19" t="s">
        <v>46</v>
      </c>
      <c r="S11" s="15">
        <f>O10*K12</f>
        <v>11.012456948054226</v>
      </c>
      <c r="T11" s="17" t="s">
        <v>2</v>
      </c>
      <c r="V11" s="19" t="s">
        <v>48</v>
      </c>
      <c r="W11" s="15">
        <f t="shared" si="0"/>
        <v>22.024913896108451</v>
      </c>
      <c r="X11" s="17" t="s">
        <v>50</v>
      </c>
    </row>
    <row r="12" spans="4:24" ht="24.6">
      <c r="I12" s="13"/>
      <c r="J12" s="14" t="s">
        <v>44</v>
      </c>
      <c r="K12" s="15">
        <f>O11/E18</f>
        <v>1.2542759407069555</v>
      </c>
      <c r="L12" s="17" t="s">
        <v>13</v>
      </c>
      <c r="M12" s="17"/>
      <c r="N12" s="19" t="s">
        <v>12</v>
      </c>
      <c r="O12" s="15">
        <f>K8*E21</f>
        <v>3.0102622576966933</v>
      </c>
      <c r="P12" s="17" t="s">
        <v>3</v>
      </c>
      <c r="R12" s="19" t="s">
        <v>47</v>
      </c>
      <c r="S12" s="15">
        <f>O11*K13</f>
        <v>15.417439727275916</v>
      </c>
      <c r="T12" s="17" t="s">
        <v>2</v>
      </c>
      <c r="V12" s="19" t="s">
        <v>49</v>
      </c>
      <c r="W12" s="15">
        <f t="shared" si="0"/>
        <v>30.834879454551832</v>
      </c>
      <c r="X12" s="17" t="s">
        <v>50</v>
      </c>
    </row>
    <row r="13" spans="4:24" ht="24.6">
      <c r="I13" s="13"/>
      <c r="J13" s="14" t="s">
        <v>45</v>
      </c>
      <c r="K13" s="15">
        <f>O11/E19</f>
        <v>1.7559863169897376</v>
      </c>
      <c r="L13" s="17" t="s">
        <v>13</v>
      </c>
      <c r="M13" s="17"/>
      <c r="N13" s="18"/>
      <c r="O13" s="17"/>
      <c r="P13" s="17"/>
      <c r="R13" s="19" t="s">
        <v>17</v>
      </c>
      <c r="S13" s="15">
        <f>E21*K14^2</f>
        <v>9.0616788601131937</v>
      </c>
      <c r="T13" s="17" t="s">
        <v>2</v>
      </c>
      <c r="V13" s="19" t="s">
        <v>28</v>
      </c>
      <c r="W13" s="15">
        <f t="shared" si="0"/>
        <v>18.123357720226387</v>
      </c>
      <c r="X13" s="17" t="s">
        <v>50</v>
      </c>
    </row>
    <row r="14" spans="4:24" ht="24.6">
      <c r="I14" s="13"/>
      <c r="J14" s="14" t="s">
        <v>21</v>
      </c>
      <c r="K14" s="15">
        <f>K8</f>
        <v>3.0102622576966933</v>
      </c>
      <c r="L14" s="17" t="s">
        <v>13</v>
      </c>
      <c r="M14" s="17"/>
      <c r="N14" s="18"/>
      <c r="O14" s="17"/>
      <c r="P14" s="17"/>
      <c r="R14" s="19" t="s">
        <v>32</v>
      </c>
      <c r="S14" s="15">
        <f>E20*K8</f>
        <v>60.205245153933866</v>
      </c>
      <c r="T14" s="17" t="s">
        <v>2</v>
      </c>
      <c r="V14" s="19" t="s">
        <v>33</v>
      </c>
      <c r="W14" s="15">
        <f t="shared" si="0"/>
        <v>120.41049030786773</v>
      </c>
      <c r="X14" s="17" t="s">
        <v>50</v>
      </c>
    </row>
    <row r="15" spans="4:24" ht="24.6">
      <c r="D15" s="8" t="s">
        <v>4</v>
      </c>
      <c r="E15" s="9">
        <v>2</v>
      </c>
      <c r="F15" s="10" t="s">
        <v>2</v>
      </c>
      <c r="W15" s="5"/>
    </row>
    <row r="16" spans="4:24" ht="24.6">
      <c r="D16" s="8" t="s">
        <v>5</v>
      </c>
      <c r="E16" s="9">
        <v>3</v>
      </c>
      <c r="F16" s="10" t="s">
        <v>2</v>
      </c>
    </row>
    <row r="17" spans="4:6" ht="24.6">
      <c r="D17" s="8" t="s">
        <v>6</v>
      </c>
      <c r="E17" s="9">
        <v>6</v>
      </c>
      <c r="F17" s="10" t="s">
        <v>2</v>
      </c>
    </row>
    <row r="18" spans="4:6" ht="24.6">
      <c r="D18" s="8" t="s">
        <v>37</v>
      </c>
      <c r="E18" s="9">
        <v>7</v>
      </c>
      <c r="F18" s="10" t="s">
        <v>2</v>
      </c>
    </row>
    <row r="19" spans="4:6" ht="24.6">
      <c r="D19" s="8" t="s">
        <v>38</v>
      </c>
      <c r="E19" s="9">
        <v>5</v>
      </c>
      <c r="F19" s="10" t="s">
        <v>2</v>
      </c>
    </row>
    <row r="20" spans="4:6" ht="21">
      <c r="D20" s="11" t="s">
        <v>7</v>
      </c>
      <c r="E20" s="9">
        <v>20</v>
      </c>
      <c r="F20" s="12" t="s">
        <v>3</v>
      </c>
    </row>
    <row r="21" spans="4:6" ht="21">
      <c r="D21" s="8" t="s">
        <v>1</v>
      </c>
      <c r="E21" s="9">
        <v>1</v>
      </c>
      <c r="F21" s="10" t="s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2 szeregowo</vt:lpstr>
      <vt:lpstr>3 szeregowo</vt:lpstr>
      <vt:lpstr>2 równolegle</vt:lpstr>
      <vt:lpstr>3 równolegle</vt:lpstr>
      <vt:lpstr>2 sz + 1 r</vt:lpstr>
      <vt:lpstr>2 r + 1 sz</vt:lpstr>
      <vt:lpstr>5 żarówek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dcterms:created xsi:type="dcterms:W3CDTF">2021-12-05T17:31:09Z</dcterms:created>
  <dcterms:modified xsi:type="dcterms:W3CDTF">2022-01-07T15:58:45Z</dcterms:modified>
</cp:coreProperties>
</file>